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7455"/>
  </bookViews>
  <sheets>
    <sheet name="10.2023" sheetId="1" r:id="rId1"/>
  </sheets>
  <definedNames>
    <definedName name="_xlnm.Print_Area" localSheetId="0">'10.2023'!$A$1:$B$148</definedName>
  </definedNames>
  <calcPr calcId="145621"/>
</workbook>
</file>

<file path=xl/calcChain.xml><?xml version="1.0" encoding="utf-8"?>
<calcChain xmlns="http://schemas.openxmlformats.org/spreadsheetml/2006/main">
  <c r="B136" i="1" l="1"/>
  <c r="B103" i="1"/>
  <c r="B110" i="1"/>
  <c r="B83" i="1"/>
  <c r="B48" i="1" l="1"/>
  <c r="B135" i="1" l="1"/>
  <c r="B127" i="1"/>
  <c r="B121" i="1"/>
  <c r="B119" i="1"/>
  <c r="B116" i="1"/>
  <c r="B68" i="1"/>
  <c r="B74" i="1" s="1"/>
  <c r="B60" i="1"/>
  <c r="B65" i="1" s="1"/>
  <c r="B46" i="1"/>
  <c r="B41" i="1"/>
  <c r="B38" i="1"/>
  <c r="B33" i="1"/>
  <c r="B27" i="1"/>
  <c r="B25" i="1"/>
  <c r="B129" i="1" l="1"/>
  <c r="B57" i="1"/>
  <c r="B35" i="1"/>
  <c r="B137" i="1"/>
  <c r="B87" i="1"/>
  <c r="B111" i="1" l="1"/>
  <c r="B130" i="1" l="1"/>
</calcChain>
</file>

<file path=xl/sharedStrings.xml><?xml version="1.0" encoding="utf-8"?>
<sst xmlns="http://schemas.openxmlformats.org/spreadsheetml/2006/main" count="125" uniqueCount="125">
  <si>
    <t>Relatório Mensal Comparativo de Recursos Recebidos, Gastos e Devolvidos ao Poder Público</t>
  </si>
  <si>
    <t>Metodologia de Avaliação da Transparência Ativa e Passiva - Organizações sem fins lucrativos que recebem recursos públicos e seus respectivos órgãos 
supervisores  - CGE/TCE- 2ª Edição -  2021 - Item  3.9/Financeiro</t>
  </si>
  <si>
    <r>
      <rPr>
        <b/>
        <sz val="11"/>
        <color theme="1"/>
        <rFont val="Calibri"/>
        <family val="2"/>
        <scheme val="minor"/>
      </rPr>
      <t>NOME DO ÓRGÃO PÚBLICO/CONTRATANTE:</t>
    </r>
    <r>
      <rPr>
        <sz val="11"/>
        <color theme="1"/>
        <rFont val="Calibri"/>
        <family val="2"/>
        <scheme val="minor"/>
      </rPr>
      <t xml:space="preserve"> SECRETARIA DE ESTADO DA SAÚDE - SES/GO</t>
    </r>
  </si>
  <si>
    <r>
      <t xml:space="preserve">CNPJ: </t>
    </r>
    <r>
      <rPr>
        <sz val="11"/>
        <color theme="1"/>
        <rFont val="Calibri"/>
        <family val="2"/>
        <scheme val="minor"/>
      </rPr>
      <t>02.529.964/0001-57</t>
    </r>
  </si>
  <si>
    <r>
      <t xml:space="preserve">NOME DA ORGANIZAÇÃO SOCIAL/CONTRATADA: </t>
    </r>
    <r>
      <rPr>
        <sz val="11"/>
        <color theme="1"/>
        <rFont val="Calibri"/>
        <family val="2"/>
        <scheme val="minor"/>
      </rPr>
      <t>INSTITUTO DE DESENVOLVIMENTO TECNOLÓGICO E HUMANO - IDTECH</t>
    </r>
  </si>
  <si>
    <r>
      <t>CNPJ:</t>
    </r>
    <r>
      <rPr>
        <sz val="11"/>
        <color theme="1"/>
        <rFont val="Calibri"/>
        <family val="2"/>
        <scheme val="minor"/>
      </rPr>
      <t>07.966.540/0001-73</t>
    </r>
  </si>
  <si>
    <r>
      <t xml:space="preserve">CNPJ: </t>
    </r>
    <r>
      <rPr>
        <sz val="11"/>
        <color theme="1"/>
        <rFont val="Calibri"/>
        <family val="2"/>
        <scheme val="minor"/>
      </rPr>
      <t>07.966.540/0006-88</t>
    </r>
  </si>
  <si>
    <r>
      <t xml:space="preserve">CONTRATO DE GESTÃO/ADITIVO Nº: </t>
    </r>
    <r>
      <rPr>
        <sz val="11"/>
        <color theme="1"/>
        <rFont val="Calibri"/>
        <family val="2"/>
        <scheme val="minor"/>
      </rPr>
      <t>070/2018</t>
    </r>
  </si>
  <si>
    <t>PREVISÃO DE REPASSE MENSAL DO CONTRATO DE GESTÃO/ADITIVO - CUSTEIO :</t>
  </si>
  <si>
    <t xml:space="preserve">PREVISÃO DE REPASSE MENSAL DO CONTRATO DE GESTÃO/ADITIVO - INVESTIMENTO </t>
  </si>
  <si>
    <t>Relatório Financeiro Mensal</t>
  </si>
  <si>
    <t>Em Reais</t>
  </si>
  <si>
    <t xml:space="preserve">1. SALDO BANCÁRIO ANTERIOR  </t>
  </si>
  <si>
    <t>1.1 - Caixa</t>
  </si>
  <si>
    <t>1.1.1 - Fundo Fixo</t>
  </si>
  <si>
    <t>1.2 - Banco conta movimento</t>
  </si>
  <si>
    <t>1.2.1 - Conta Corrente - 2512 / 003 / 1087-5 (Custeio)</t>
  </si>
  <si>
    <t>1.2.2 - Fundo para Reforma - 2512 /1388 / 000739092166 - 9 (Custeio e Investimento)</t>
  </si>
  <si>
    <t>1.2.3 - Fundo Rescisório - 2512 / 1388 / 000739092165 - 0 (Custeio e Investimento)</t>
  </si>
  <si>
    <t>1.2.4 - Fundo Rescisório - Rede HEMO-CSC - 2512 / 1388 / 000738994453 - 7 (Custeio e Investimento)</t>
  </si>
  <si>
    <t>1.2.5 - Outras Receitas - Entidades Privadas -  2512 / 1388 / 000739012914 - 0 (Custeio)</t>
  </si>
  <si>
    <t>1.3 Aplicações financeiras</t>
  </si>
  <si>
    <t>1.3.1 - Conta Investimento - FIC Giro 2512 /003 / 1087-5 (Investimento)</t>
  </si>
  <si>
    <t>SALDO ANTERIOR (1= 1.1 + 1.2 + 1.3)</t>
  </si>
  <si>
    <t>2.ENTRADAS DE RECURSOS FINANCEIROS</t>
  </si>
  <si>
    <t xml:space="preserve">2.1 Repasse - CUSTEIO  </t>
  </si>
  <si>
    <t>2.1 .1 - Conta Corrente - 2512 / 003 / 1087-5</t>
  </si>
  <si>
    <t xml:space="preserve">2.2 Repasse - INVESTIMENTO </t>
  </si>
  <si>
    <t xml:space="preserve">2.3 Rendimento sobre Aplicação Financeiras - CUSTEIO </t>
  </si>
  <si>
    <t>2.3.1 - Fundo Rescisório - 2512 / 1388 / 000739092165 - 0</t>
  </si>
  <si>
    <t>2.3.2 - Fundo para Reforma - 2512 /1388 / 000739092166 - 9</t>
  </si>
  <si>
    <t xml:space="preserve">2.3.3 - Fundo Rescisório - Rede HEMO-CSC - 2512 / 1388 / 000738994453 - 7 </t>
  </si>
  <si>
    <t>2.3.4 - Outras Receitas - Entidades Privadas -  2512 / 1388 / 000739012914 - 0</t>
  </si>
  <si>
    <t>2.4 Rendimento sobre Aplicação Financeiras - INVESTIMENTO</t>
  </si>
  <si>
    <t>2.4.1 - Conta Investimento - FIC Giro 2512 /003 / 1087-5</t>
  </si>
  <si>
    <t>2.5 Outras entradas</t>
  </si>
  <si>
    <t>2.5.1 - Recuperação de Despesas</t>
  </si>
  <si>
    <t>2.5.2 - Receitas Não Governamentais (Doações, vendas, aluguéis e outros)</t>
  </si>
  <si>
    <t>2.5.3 - Aporte de Caixa</t>
  </si>
  <si>
    <t>2.5.4 - Reembolso Rateio</t>
  </si>
  <si>
    <t>2.5.5 - Reembolso de Despesas</t>
  </si>
  <si>
    <t>2.5.6 - Desbloqueio Bancário</t>
  </si>
  <si>
    <t>2.5.7 - Devolução de Pagamento Indevido</t>
  </si>
  <si>
    <t>TOTAL DE ENTRADAS (2= 2.1 + 2.2 + 2.3 + 2.4 + 2.5)</t>
  </si>
  <si>
    <t>3. RESGATE APLICAÇÃO FINANCEIRA</t>
  </si>
  <si>
    <t>3.1 Resgate Aplicação - CUSTEIO e INVESTIMENTO</t>
  </si>
  <si>
    <t>3.1.1 - Fundo Rescisório - 2512 / 1388 / 000739092165 - 0</t>
  </si>
  <si>
    <t>3.1.2 - Fundo para Reforma - 2512 /1388 / 000739092166 - 9</t>
  </si>
  <si>
    <t>3.1.3 - Conta Investimento - FIC Giro 2512 /003 / 1087-5</t>
  </si>
  <si>
    <t xml:space="preserve">3.1.4 - Fundo Rescisório - Rede HEMO-CSC - 2512 / 1388 / 000738994453 - 7 </t>
  </si>
  <si>
    <t>TOTAL DOS RESGATES</t>
  </si>
  <si>
    <t>4. APLICAÇÃO FINANCEIRA</t>
  </si>
  <si>
    <t>4.1 Aplicação Financeira - CUSTEIO  e INVESTIMENTO</t>
  </si>
  <si>
    <t>4.1.1 - Fundo Rescisório - 2512 / 1388 / 000739092165 - 0</t>
  </si>
  <si>
    <t>4.1.2 - Fundo para Reforma - 2512 /1388 / 000739092166 - 9</t>
  </si>
  <si>
    <t>4.1.3 - Conta Investimento - FIC Giro 2512 /003 / 1087-5</t>
  </si>
  <si>
    <t xml:space="preserve">4.1.4 - Fundo Rescisório - Rede HEMO-CSC - 2512 / 1388 / 000738994453 - 7 </t>
  </si>
  <si>
    <t>4.1.5 - Outras Receitas - Entidades Privadas -  2512 / 1388 / 000739012914 - 0</t>
  </si>
  <si>
    <t>TOTAL DAS APLICAÇÕES FINANCEIRAS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</si>
  <si>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</si>
  <si>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</si>
  <si>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</si>
  <si>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</si>
  <si>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</si>
  <si>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 xml:space="preserve">5.1.4 Bloqueio Judicial </t>
  </si>
  <si>
    <t>5.1.5 Tributos: Impostos,Taxas e Contribuições</t>
  </si>
  <si>
    <t>5.1.6 Encargos Sociais</t>
  </si>
  <si>
    <t>5.1.6.1 - Encargos Sobre Folha de Pagamento</t>
  </si>
  <si>
    <t>5.1.6.2 - Encargos Sobre Rescisão Trabalhista</t>
  </si>
  <si>
    <t>5.1.7 Despesa Administrativa quando O.S. e unidade gerida se situarem em localidades diversas (Item 12.1.v da Minuta Padrão do Contrato de Gestão – PGE).</t>
  </si>
  <si>
    <t>5.1.8 Outros (especificar a despesa)</t>
  </si>
  <si>
    <t>5.1.8.1 - Concessionárias (Água, luz e telefonia)</t>
  </si>
  <si>
    <t>5.1.8.2 - Rescisões Trabalhistas</t>
  </si>
  <si>
    <t>5.1.8.3 - Diárias</t>
  </si>
  <si>
    <t>5.1.8.4 - Aporte para Caixa</t>
  </si>
  <si>
    <t>5.1.8.5 - Reembolso de Despesas</t>
  </si>
  <si>
    <t>5.1.8.6 - Pensões Alimentícias</t>
  </si>
  <si>
    <t>5.1.8.7 - Alugueis</t>
  </si>
  <si>
    <t>5.1.8.8 - Despesas com Viagens</t>
  </si>
  <si>
    <t>5.1.8.9 - Reembolso de Rateios</t>
  </si>
  <si>
    <t>5.1.8.10 - Recibo de Pagamento a Autônomo</t>
  </si>
  <si>
    <t>5.1.8.11 - Despesas Bancárias</t>
  </si>
  <si>
    <t>5.1.8.12 - Vale Transporte</t>
  </si>
  <si>
    <t>5.1.8.13 - Adiantamentos</t>
  </si>
  <si>
    <t>5.1.8.14 - Bloqueio Bancário</t>
  </si>
  <si>
    <r>
      <t>TOTAL DE PAGAMENTOS - CUSTEIO</t>
    </r>
    <r>
      <rPr>
        <b/>
        <sz val="11"/>
        <color rgb="FFFF0000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>(5= 5.1.1 +5.1.2 + 5.1.3 + 5.1.4 + 5.1.5 +5.1.6 + 5.17 + 5.1.8)</t>
    </r>
  </si>
  <si>
    <t>5.2 PAGAMENTOS REALIZADOS - INVESTIMENTOS</t>
  </si>
  <si>
    <t>5.2.1 Aquisições de Bens (equipamentos, mobiliários,etc)</t>
  </si>
  <si>
    <t>5.2.2 Aquisições de Bens Imobilizados</t>
  </si>
  <si>
    <t>5.2.3 Aquisições Direito de Uso de Software</t>
  </si>
  <si>
    <t>5.2.4 Outros (discriminar)</t>
  </si>
  <si>
    <t>TOTAL DE PAGAMENTOS - INVESTIMENTO (5.2= 5.2.1 + 5.2.2 + 5.2.3 + 5.2.4)</t>
  </si>
  <si>
    <t>TOTAL GERAL DOS PAGAMENTOS (5=5.1+5.2)</t>
  </si>
  <si>
    <t>6.VALORES DEVOLVIDOS À CONTRATANTE</t>
  </si>
  <si>
    <t xml:space="preserve">6.1 Valores Devolvidos à Contratante - CUSTEIO </t>
  </si>
  <si>
    <t>6.2 Valores Devolvidos à Contratante -INVESTIMENTO</t>
  </si>
  <si>
    <t>TOTAL VALORES DEVOLVIDOS (6= 6.1 + 6.2)</t>
  </si>
  <si>
    <t>7.1 Caixa</t>
  </si>
  <si>
    <t>7.1.1 - Fundo Fixo</t>
  </si>
  <si>
    <t xml:space="preserve">7.2. Banco Conta Movimento </t>
  </si>
  <si>
    <t>7.2.1 - Conta Corrente - 2512 / 003 / 1087-5 (Custeio)</t>
  </si>
  <si>
    <t>7.2.2 - Fundo para Reforma - 2512 /1388 / 000739092166 - 9 (Custeio e Investimento)</t>
  </si>
  <si>
    <t>7.2.3 - Fundo Rescisório - 2512 / 1388 / 000739092165 - 0 (Custeio e Investimento)</t>
  </si>
  <si>
    <t>7.2.4 - Fundo Rescisório - Rede HEMO-CSC - 2512 / 1388 / 000738994453 - 7 (Custeio e Investimento)</t>
  </si>
  <si>
    <t>7.2.5 - Outras Receitas - Entidades Privadas -  2512 / 1388 / 000739012914 - 0 (Custeio)</t>
  </si>
  <si>
    <t xml:space="preserve">7.3 Aplicações Financeiras </t>
  </si>
  <si>
    <t>7.3.1 - Conta Investimento - FIC Giro 2512 /003 / 1087-5 (Investimento)</t>
  </si>
  <si>
    <t>SALDO BANCÁRIO ATUAL</t>
  </si>
  <si>
    <t xml:space="preserve">SALDO BANCÁRIO FINAL : 7= (1+2) -(4+5+6)  </t>
  </si>
  <si>
    <t>Fonte: Extratos bancários e Balancete Contábil.</t>
  </si>
  <si>
    <t>8.INFORMAÇÕES COMPLEMENTARES - GLOSAS</t>
  </si>
  <si>
    <t>8.1 Glosa - servidores cedidos</t>
  </si>
  <si>
    <t>8.2 Glosa - não cumprimento das metas</t>
  </si>
  <si>
    <t xml:space="preserve">8.3 Glosa - outras </t>
  </si>
  <si>
    <t>8.3.1 - Energia Eletrica</t>
  </si>
  <si>
    <t>TOTAL DAS GLOSAS</t>
  </si>
  <si>
    <t xml:space="preserve">9.Nota Explicativa: </t>
  </si>
  <si>
    <t xml:space="preserve">Assinatura do Resposável pela Area financeira (obrigatória): </t>
  </si>
  <si>
    <t xml:space="preserve">Assinatura do Contador: </t>
  </si>
  <si>
    <r>
      <t xml:space="preserve">VIGÊNCIA DO CONTRATO DE GESTÃO/TERMO ADITIVO: 1º TA Contrato de Gestao nº </t>
    </r>
    <r>
      <rPr>
        <sz val="11"/>
        <color theme="1"/>
        <rFont val="Calibri"/>
        <family val="2"/>
        <scheme val="minor"/>
      </rPr>
      <t>070/2018</t>
    </r>
    <r>
      <rPr>
        <b/>
        <sz val="11"/>
        <color theme="1"/>
        <rFont val="Calibri"/>
        <family val="2"/>
        <scheme val="minor"/>
      </rPr>
      <t xml:space="preserve">                             INICIO: </t>
    </r>
    <r>
      <rPr>
        <sz val="11"/>
        <color theme="1"/>
        <rFont val="Calibri"/>
        <family val="2"/>
        <scheme val="minor"/>
      </rPr>
      <t>19/10/2022</t>
    </r>
    <r>
      <rPr>
        <b/>
        <sz val="11"/>
        <color theme="1"/>
        <rFont val="Calibri"/>
        <family val="2"/>
        <scheme val="minor"/>
      </rPr>
      <t xml:space="preserve">           E           TERMINO:</t>
    </r>
    <r>
      <rPr>
        <sz val="11"/>
        <color theme="1"/>
        <rFont val="Calibri"/>
        <family val="2"/>
        <scheme val="minor"/>
      </rPr>
      <t xml:space="preserve"> 18/10/2023</t>
    </r>
  </si>
  <si>
    <r>
      <t xml:space="preserve">NOME DA UNIDADE GERIDA: </t>
    </r>
    <r>
      <rPr>
        <sz val="11"/>
        <color theme="1"/>
        <rFont val="Calibri"/>
        <family val="2"/>
        <scheme val="minor"/>
      </rPr>
      <t>REDE ESTADUAL DE HEMOCENTROS - REDE HEMO</t>
    </r>
  </si>
  <si>
    <t>2.5.8 - Recursos Extracontratuais</t>
  </si>
  <si>
    <t>5.1.8.15 - Outras Saídas</t>
  </si>
  <si>
    <t>7.SALDO BANCÁRIO FINAL EM 30/09/2023</t>
  </si>
  <si>
    <t>Competência: 10/2023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</si>
</sst>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&quot;R$&quot;\ #,##0.00"/>
    <numFmt numFmtId="165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2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121">
    <xf numFmtId="0" fontId="0" fillId="0" borderId="0" xfId="0"/>
    <xf numFmtId="0" fontId="0" fillId="0" borderId="0" xfId="0" applyFont="1"/>
    <xf numFmtId="4" fontId="0" fillId="0" borderId="0" xfId="0" applyNumberFormat="1" applyFont="1" applyAlignment="1">
      <alignment horizontal="right"/>
    </xf>
    <xf numFmtId="0" fontId="0" fillId="0" borderId="0" xfId="0" applyFont="1" applyBorder="1" applyAlignment="1"/>
    <xf numFmtId="0" fontId="2" fillId="3" borderId="7" xfId="0" applyFont="1" applyFill="1" applyBorder="1" applyAlignment="1">
      <alignment vertical="center"/>
    </xf>
    <xf numFmtId="4" fontId="0" fillId="3" borderId="7" xfId="0" applyNumberFormat="1" applyFont="1" applyFill="1" applyBorder="1" applyAlignment="1">
      <alignment horizontal="right"/>
    </xf>
    <xf numFmtId="0" fontId="2" fillId="3" borderId="7" xfId="0" applyFont="1" applyFill="1" applyBorder="1"/>
    <xf numFmtId="4" fontId="2" fillId="3" borderId="7" xfId="0" applyNumberFormat="1" applyFont="1" applyFill="1" applyBorder="1" applyAlignment="1">
      <alignment horizontal="right"/>
    </xf>
    <xf numFmtId="0" fontId="0" fillId="0" borderId="0" xfId="0" applyFont="1" applyFill="1"/>
    <xf numFmtId="0" fontId="2" fillId="0" borderId="7" xfId="0" applyFont="1" applyFill="1" applyBorder="1"/>
    <xf numFmtId="4" fontId="2" fillId="0" borderId="7" xfId="0" applyNumberFormat="1" applyFont="1" applyFill="1" applyBorder="1" applyAlignment="1">
      <alignment horizontal="right"/>
    </xf>
    <xf numFmtId="0" fontId="2" fillId="3" borderId="7" xfId="0" applyFont="1" applyFill="1" applyBorder="1" applyAlignment="1"/>
    <xf numFmtId="0" fontId="5" fillId="3" borderId="7" xfId="0" applyFont="1" applyFill="1" applyBorder="1"/>
    <xf numFmtId="164" fontId="6" fillId="3" borderId="7" xfId="0" applyNumberFormat="1" applyFont="1" applyFill="1" applyBorder="1" applyAlignment="1">
      <alignment horizontal="right"/>
    </xf>
    <xf numFmtId="0" fontId="6" fillId="0" borderId="0" xfId="0" applyFont="1"/>
    <xf numFmtId="0" fontId="5" fillId="0" borderId="7" xfId="0" applyFont="1" applyFill="1" applyBorder="1"/>
    <xf numFmtId="43" fontId="6" fillId="0" borderId="7" xfId="1" applyFont="1" applyFill="1" applyBorder="1" applyAlignment="1">
      <alignment horizontal="right"/>
    </xf>
    <xf numFmtId="0" fontId="6" fillId="3" borderId="7" xfId="0" applyFont="1" applyFill="1" applyBorder="1"/>
    <xf numFmtId="4" fontId="6" fillId="3" borderId="7" xfId="0" applyNumberFormat="1" applyFont="1" applyFill="1" applyBorder="1" applyAlignment="1">
      <alignment horizontal="left"/>
    </xf>
    <xf numFmtId="0" fontId="5" fillId="3" borderId="10" xfId="0" applyFont="1" applyFill="1" applyBorder="1"/>
    <xf numFmtId="0" fontId="2" fillId="3" borderId="11" xfId="0" applyFont="1" applyFill="1" applyBorder="1" applyAlignment="1">
      <alignment vertical="center"/>
    </xf>
    <xf numFmtId="0" fontId="2" fillId="4" borderId="7" xfId="0" applyFont="1" applyFill="1" applyBorder="1" applyAlignment="1">
      <alignment horizontal="left" vertical="center"/>
    </xf>
    <xf numFmtId="4" fontId="2" fillId="4" borderId="7" xfId="0" applyNumberFormat="1" applyFont="1" applyFill="1" applyBorder="1" applyAlignment="1">
      <alignment horizontal="right" vertical="center"/>
    </xf>
    <xf numFmtId="4" fontId="2" fillId="3" borderId="7" xfId="0" applyNumberFormat="1" applyFont="1" applyFill="1" applyBorder="1" applyAlignment="1">
      <alignment vertical="center" shrinkToFit="1"/>
    </xf>
    <xf numFmtId="4" fontId="2" fillId="0" borderId="7" xfId="1" applyNumberFormat="1" applyFont="1" applyFill="1" applyBorder="1" applyAlignment="1">
      <alignment vertical="center"/>
    </xf>
    <xf numFmtId="4" fontId="0" fillId="3" borderId="7" xfId="0" applyNumberFormat="1" applyFont="1" applyFill="1" applyBorder="1" applyAlignment="1">
      <alignment vertical="center" shrinkToFit="1"/>
    </xf>
    <xf numFmtId="43" fontId="0" fillId="0" borderId="7" xfId="1" applyFont="1" applyFill="1" applyBorder="1" applyAlignment="1">
      <alignment vertical="center" wrapText="1"/>
    </xf>
    <xf numFmtId="4" fontId="0" fillId="3" borderId="7" xfId="0" applyNumberFormat="1" applyFill="1" applyBorder="1" applyAlignment="1">
      <alignment vertical="center" shrinkToFit="1"/>
    </xf>
    <xf numFmtId="4" fontId="0" fillId="0" borderId="7" xfId="0" applyNumberFormat="1" applyFill="1" applyBorder="1" applyAlignment="1">
      <alignment vertical="center" shrinkToFit="1"/>
    </xf>
    <xf numFmtId="0" fontId="2" fillId="3" borderId="7" xfId="0" applyFont="1" applyFill="1" applyBorder="1" applyAlignment="1">
      <alignment horizontal="left" vertical="center"/>
    </xf>
    <xf numFmtId="4" fontId="0" fillId="0" borderId="7" xfId="0" applyNumberFormat="1" applyFont="1" applyFill="1" applyBorder="1" applyAlignment="1">
      <alignment vertical="center" shrinkToFit="1"/>
    </xf>
    <xf numFmtId="4" fontId="1" fillId="0" borderId="7" xfId="1" applyNumberFormat="1" applyFont="1" applyFill="1" applyBorder="1" applyAlignment="1">
      <alignment vertical="center"/>
    </xf>
    <xf numFmtId="0" fontId="2" fillId="0" borderId="7" xfId="0" applyFont="1" applyFill="1" applyBorder="1" applyAlignment="1">
      <alignment vertical="center" wrapText="1"/>
    </xf>
    <xf numFmtId="4" fontId="2" fillId="0" borderId="7" xfId="0" applyNumberFormat="1" applyFont="1" applyFill="1" applyBorder="1" applyAlignment="1">
      <alignment vertical="center"/>
    </xf>
    <xf numFmtId="0" fontId="2" fillId="0" borderId="0" xfId="0" applyFont="1"/>
    <xf numFmtId="0" fontId="2" fillId="0" borderId="0" xfId="0" applyFont="1" applyFill="1" applyBorder="1"/>
    <xf numFmtId="0" fontId="2" fillId="0" borderId="7" xfId="0" applyFont="1" applyFill="1" applyBorder="1" applyAlignment="1">
      <alignment vertical="center"/>
    </xf>
    <xf numFmtId="4" fontId="0" fillId="0" borderId="0" xfId="0" applyNumberFormat="1" applyFont="1" applyBorder="1" applyAlignment="1"/>
    <xf numFmtId="4" fontId="2" fillId="0" borderId="0" xfId="0" applyNumberFormat="1" applyFont="1" applyFill="1" applyBorder="1"/>
    <xf numFmtId="4" fontId="2" fillId="0" borderId="0" xfId="1" applyNumberFormat="1" applyFont="1" applyFill="1" applyBorder="1" applyAlignment="1">
      <alignment vertical="center"/>
    </xf>
    <xf numFmtId="4" fontId="1" fillId="0" borderId="0" xfId="1" applyNumberFormat="1" applyFont="1" applyFill="1" applyBorder="1" applyAlignment="1">
      <alignment vertical="center"/>
    </xf>
    <xf numFmtId="4" fontId="2" fillId="0" borderId="0" xfId="0" applyNumberFormat="1" applyFont="1" applyFill="1" applyBorder="1" applyAlignment="1">
      <alignment vertical="center"/>
    </xf>
    <xf numFmtId="0" fontId="0" fillId="0" borderId="7" xfId="0" applyFill="1" applyBorder="1" applyAlignment="1">
      <alignment vertical="center"/>
    </xf>
    <xf numFmtId="4" fontId="0" fillId="0" borderId="0" xfId="0" applyNumberFormat="1" applyFont="1" applyFill="1" applyBorder="1" applyAlignment="1">
      <alignment vertical="center"/>
    </xf>
    <xf numFmtId="0" fontId="0" fillId="0" borderId="0" xfId="0" applyFont="1" applyBorder="1"/>
    <xf numFmtId="0" fontId="0" fillId="0" borderId="7" xfId="0" applyFont="1" applyFill="1" applyBorder="1" applyAlignment="1">
      <alignment vertical="center"/>
    </xf>
    <xf numFmtId="0" fontId="5" fillId="3" borderId="7" xfId="0" applyFont="1" applyFill="1" applyBorder="1" applyAlignment="1">
      <alignment vertical="center"/>
    </xf>
    <xf numFmtId="4" fontId="5" fillId="3" borderId="7" xfId="0" applyNumberFormat="1" applyFont="1" applyFill="1" applyBorder="1" applyAlignment="1">
      <alignment vertical="center"/>
    </xf>
    <xf numFmtId="4" fontId="6" fillId="0" borderId="0" xfId="0" applyNumberFormat="1" applyFont="1" applyFill="1" applyBorder="1" applyAlignment="1">
      <alignment vertical="center"/>
    </xf>
    <xf numFmtId="0" fontId="5" fillId="0" borderId="7" xfId="0" applyFont="1" applyFill="1" applyBorder="1" applyAlignment="1">
      <alignment vertical="center"/>
    </xf>
    <xf numFmtId="4" fontId="6" fillId="0" borderId="7" xfId="0" applyNumberFormat="1" applyFont="1" applyFill="1" applyBorder="1" applyAlignment="1">
      <alignment vertical="center"/>
    </xf>
    <xf numFmtId="0" fontId="2" fillId="5" borderId="7" xfId="0" applyFont="1" applyFill="1" applyBorder="1" applyAlignment="1">
      <alignment vertical="center"/>
    </xf>
    <xf numFmtId="4" fontId="6" fillId="5" borderId="7" xfId="0" applyNumberFormat="1" applyFont="1" applyFill="1" applyBorder="1" applyAlignment="1">
      <alignment vertical="center"/>
    </xf>
    <xf numFmtId="4" fontId="5" fillId="0" borderId="0" xfId="0" applyNumberFormat="1" applyFont="1" applyFill="1" applyBorder="1" applyAlignment="1">
      <alignment vertical="center"/>
    </xf>
    <xf numFmtId="0" fontId="0" fillId="0" borderId="0" xfId="0" applyFont="1" applyFill="1" applyBorder="1"/>
    <xf numFmtId="4" fontId="6" fillId="3" borderId="7" xfId="0" applyNumberFormat="1" applyFont="1" applyFill="1" applyBorder="1" applyAlignment="1">
      <alignment horizontal="right"/>
    </xf>
    <xf numFmtId="4" fontId="6" fillId="3" borderId="0" xfId="0" applyNumberFormat="1" applyFont="1" applyFill="1" applyAlignment="1">
      <alignment horizontal="right"/>
    </xf>
    <xf numFmtId="0" fontId="0" fillId="3" borderId="0" xfId="0" applyFont="1" applyFill="1" applyBorder="1"/>
    <xf numFmtId="0" fontId="2" fillId="4" borderId="7" xfId="0" applyFont="1" applyFill="1" applyBorder="1" applyAlignment="1">
      <alignment vertical="center"/>
    </xf>
    <xf numFmtId="4" fontId="6" fillId="4" borderId="7" xfId="0" applyNumberFormat="1" applyFont="1" applyFill="1" applyBorder="1" applyAlignment="1">
      <alignment vertical="center"/>
    </xf>
    <xf numFmtId="4" fontId="6" fillId="0" borderId="0" xfId="0" applyNumberFormat="1" applyFont="1" applyAlignment="1">
      <alignment horizontal="right"/>
    </xf>
    <xf numFmtId="0" fontId="5" fillId="0" borderId="7" xfId="0" applyFont="1" applyFill="1" applyBorder="1" applyAlignment="1">
      <alignment vertical="center" wrapText="1"/>
    </xf>
    <xf numFmtId="4" fontId="5" fillId="0" borderId="7" xfId="0" applyNumberFormat="1" applyFont="1" applyFill="1" applyBorder="1" applyAlignment="1">
      <alignment vertical="center"/>
    </xf>
    <xf numFmtId="4" fontId="5" fillId="0" borderId="0" xfId="0" applyNumberFormat="1" applyFont="1" applyFill="1" applyAlignment="1">
      <alignment horizontal="right"/>
    </xf>
    <xf numFmtId="4" fontId="5" fillId="5" borderId="7" xfId="0" applyNumberFormat="1" applyFont="1" applyFill="1" applyBorder="1" applyAlignment="1">
      <alignment horizontal="right"/>
    </xf>
    <xf numFmtId="4" fontId="6" fillId="5" borderId="7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center" vertical="center"/>
    </xf>
    <xf numFmtId="4" fontId="2" fillId="0" borderId="7" xfId="0" applyNumberFormat="1" applyFont="1" applyFill="1" applyBorder="1" applyAlignment="1">
      <alignment vertical="center" wrapText="1"/>
    </xf>
    <xf numFmtId="0" fontId="0" fillId="0" borderId="8" xfId="0" applyBorder="1" applyAlignment="1">
      <alignment vertical="center"/>
    </xf>
    <xf numFmtId="43" fontId="0" fillId="0" borderId="7" xfId="1" applyFont="1" applyFill="1" applyBorder="1" applyAlignment="1">
      <alignment vertical="center"/>
    </xf>
    <xf numFmtId="0" fontId="5" fillId="3" borderId="7" xfId="0" applyFont="1" applyFill="1" applyBorder="1" applyAlignment="1">
      <alignment vertical="center" wrapText="1"/>
    </xf>
    <xf numFmtId="4" fontId="0" fillId="3" borderId="7" xfId="0" applyNumberFormat="1" applyFont="1" applyFill="1" applyBorder="1" applyAlignment="1">
      <alignment vertical="center"/>
    </xf>
    <xf numFmtId="0" fontId="6" fillId="0" borderId="7" xfId="0" applyFont="1" applyFill="1" applyBorder="1" applyAlignment="1">
      <alignment vertical="center" wrapText="1"/>
    </xf>
    <xf numFmtId="43" fontId="5" fillId="0" borderId="7" xfId="1" applyFont="1" applyFill="1" applyBorder="1" applyAlignment="1">
      <alignment vertical="center"/>
    </xf>
    <xf numFmtId="4" fontId="6" fillId="0" borderId="0" xfId="0" applyNumberFormat="1" applyFont="1" applyFill="1" applyAlignment="1">
      <alignment horizontal="right"/>
    </xf>
    <xf numFmtId="4" fontId="0" fillId="0" borderId="0" xfId="0" applyNumberFormat="1" applyFont="1" applyBorder="1"/>
    <xf numFmtId="4" fontId="0" fillId="0" borderId="7" xfId="0" applyNumberFormat="1" applyFont="1" applyBorder="1" applyAlignment="1">
      <alignment horizontal="right"/>
    </xf>
    <xf numFmtId="0" fontId="2" fillId="6" borderId="7" xfId="0" applyFont="1" applyFill="1" applyBorder="1" applyAlignment="1">
      <alignment vertical="center"/>
    </xf>
    <xf numFmtId="4" fontId="2" fillId="6" borderId="7" xfId="0" applyNumberFormat="1" applyFont="1" applyFill="1" applyBorder="1" applyAlignment="1">
      <alignment horizontal="right"/>
    </xf>
    <xf numFmtId="0" fontId="2" fillId="3" borderId="0" xfId="0" applyFont="1" applyFill="1" applyBorder="1" applyAlignment="1">
      <alignment horizontal="center" vertical="center"/>
    </xf>
    <xf numFmtId="0" fontId="0" fillId="3" borderId="0" xfId="0" applyFont="1" applyFill="1"/>
    <xf numFmtId="4" fontId="1" fillId="4" borderId="7" xfId="1" applyNumberFormat="1" applyFont="1" applyFill="1" applyBorder="1" applyAlignment="1">
      <alignment vertical="center"/>
    </xf>
    <xf numFmtId="4" fontId="2" fillId="6" borderId="7" xfId="0" applyNumberFormat="1" applyFont="1" applyFill="1" applyBorder="1" applyAlignment="1">
      <alignment vertical="center" shrinkToFit="1"/>
    </xf>
    <xf numFmtId="4" fontId="2" fillId="6" borderId="7" xfId="1" applyNumberFormat="1" applyFont="1" applyFill="1" applyBorder="1" applyAlignment="1">
      <alignment vertical="center"/>
    </xf>
    <xf numFmtId="0" fontId="2" fillId="0" borderId="0" xfId="0" applyFont="1" applyBorder="1"/>
    <xf numFmtId="0" fontId="0" fillId="6" borderId="0" xfId="0" applyFont="1" applyFill="1" applyBorder="1"/>
    <xf numFmtId="4" fontId="0" fillId="6" borderId="0" xfId="0" applyNumberFormat="1" applyFont="1" applyFill="1" applyBorder="1" applyAlignment="1">
      <alignment horizontal="right"/>
    </xf>
    <xf numFmtId="4" fontId="0" fillId="0" borderId="0" xfId="0" applyNumberFormat="1" applyFont="1" applyBorder="1" applyAlignment="1">
      <alignment horizontal="right"/>
    </xf>
    <xf numFmtId="0" fontId="2" fillId="5" borderId="7" xfId="0" applyFont="1" applyFill="1" applyBorder="1" applyAlignment="1">
      <alignment vertical="top"/>
    </xf>
    <xf numFmtId="0" fontId="0" fillId="5" borderId="7" xfId="0" applyFont="1" applyFill="1" applyBorder="1" applyAlignment="1">
      <alignment vertical="top"/>
    </xf>
    <xf numFmtId="0" fontId="2" fillId="6" borderId="7" xfId="0" applyFont="1" applyFill="1" applyBorder="1" applyAlignment="1">
      <alignment vertical="top"/>
    </xf>
    <xf numFmtId="0" fontId="0" fillId="6" borderId="7" xfId="0" applyFill="1" applyBorder="1" applyAlignment="1">
      <alignment vertical="top"/>
    </xf>
    <xf numFmtId="4" fontId="2" fillId="5" borderId="7" xfId="1" applyNumberFormat="1" applyFont="1" applyFill="1" applyBorder="1" applyAlignment="1">
      <alignment vertical="center"/>
    </xf>
    <xf numFmtId="4" fontId="0" fillId="0" borderId="0" xfId="0" applyNumberFormat="1" applyFont="1"/>
    <xf numFmtId="4" fontId="2" fillId="7" borderId="7" xfId="0" applyNumberFormat="1" applyFont="1" applyFill="1" applyBorder="1" applyAlignment="1">
      <alignment vertical="center"/>
    </xf>
    <xf numFmtId="43" fontId="6" fillId="0" borderId="7" xfId="1" applyFont="1" applyFill="1" applyBorder="1" applyAlignment="1">
      <alignment vertical="center" wrapText="1"/>
    </xf>
    <xf numFmtId="0" fontId="7" fillId="3" borderId="8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left" vertical="top"/>
    </xf>
    <xf numFmtId="0" fontId="2" fillId="6" borderId="2" xfId="0" applyFont="1" applyFill="1" applyBorder="1" applyAlignment="1">
      <alignment horizontal="left" vertical="top"/>
    </xf>
    <xf numFmtId="0" fontId="2" fillId="6" borderId="3" xfId="0" applyFont="1" applyFill="1" applyBorder="1" applyAlignment="1">
      <alignment horizontal="left" vertical="top"/>
    </xf>
    <xf numFmtId="0" fontId="2" fillId="6" borderId="4" xfId="0" applyFont="1" applyFill="1" applyBorder="1" applyAlignment="1">
      <alignment horizontal="left" vertical="top"/>
    </xf>
    <xf numFmtId="0" fontId="2" fillId="6" borderId="5" xfId="0" applyFont="1" applyFill="1" applyBorder="1" applyAlignment="1">
      <alignment horizontal="left" vertical="top"/>
    </xf>
    <xf numFmtId="0" fontId="2" fillId="6" borderId="6" xfId="0" applyFont="1" applyFill="1" applyBorder="1" applyAlignment="1">
      <alignment horizontal="left" vertical="top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0" fillId="3" borderId="8" xfId="0" applyFill="1" applyBorder="1" applyAlignment="1">
      <alignment horizontal="left" vertical="center"/>
    </xf>
    <xf numFmtId="0" fontId="0" fillId="3" borderId="9" xfId="0" applyFill="1" applyBorder="1" applyAlignment="1">
      <alignment horizontal="left" vertical="center"/>
    </xf>
    <xf numFmtId="0" fontId="2" fillId="3" borderId="8" xfId="0" applyFont="1" applyFill="1" applyBorder="1" applyAlignment="1">
      <alignment horizontal="left"/>
    </xf>
    <xf numFmtId="0" fontId="2" fillId="3" borderId="9" xfId="0" applyFont="1" applyFill="1" applyBorder="1" applyAlignment="1">
      <alignment horizontal="left"/>
    </xf>
    <xf numFmtId="0" fontId="2" fillId="0" borderId="8" xfId="0" applyFont="1" applyFill="1" applyBorder="1" applyAlignment="1">
      <alignment horizontal="left"/>
    </xf>
    <xf numFmtId="0" fontId="2" fillId="0" borderId="9" xfId="0" applyFont="1" applyFill="1" applyBorder="1" applyAlignment="1">
      <alignment horizontal="left"/>
    </xf>
    <xf numFmtId="43" fontId="6" fillId="0" borderId="7" xfId="1" applyFont="1" applyFill="1" applyBorder="1" applyAlignment="1">
      <alignment vertical="center"/>
    </xf>
    <xf numFmtId="4" fontId="6" fillId="0" borderId="7" xfId="1" applyNumberFormat="1" applyFont="1" applyFill="1" applyBorder="1" applyAlignment="1">
      <alignment vertical="center"/>
    </xf>
    <xf numFmtId="4" fontId="5" fillId="0" borderId="7" xfId="1" applyNumberFormat="1" applyFont="1" applyFill="1" applyBorder="1" applyAlignment="1">
      <alignment vertical="center"/>
    </xf>
  </cellXfs>
  <cellStyles count="5">
    <cellStyle name="Normal" xfId="0" builtinId="0"/>
    <cellStyle name="Normal 2" xfId="2"/>
    <cellStyle name="Separador de milhares 2" xfId="3"/>
    <cellStyle name="Separador de milhares 2 2" xfId="4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47622</xdr:colOff>
      <xdr:row>0</xdr:row>
      <xdr:rowOff>42213</xdr:rowOff>
    </xdr:from>
    <xdr:to>
      <xdr:col>1</xdr:col>
      <xdr:colOff>3030682</xdr:colOff>
      <xdr:row>0</xdr:row>
      <xdr:rowOff>1056409</xdr:rowOff>
    </xdr:to>
    <xdr:pic>
      <xdr:nvPicPr>
        <xdr:cNvPr id="2" name="Imagem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2" y="42213"/>
          <a:ext cx="12431860" cy="101419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5592536</xdr:colOff>
      <xdr:row>140</xdr:row>
      <xdr:rowOff>68036</xdr:rowOff>
    </xdr:from>
    <xdr:to>
      <xdr:col>0</xdr:col>
      <xdr:colOff>6937242</xdr:colOff>
      <xdr:row>145</xdr:row>
      <xdr:rowOff>81887</xdr:rowOff>
    </xdr:to>
    <xdr:pic>
      <xdr:nvPicPr>
        <xdr:cNvPr id="3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592536" y="27966761"/>
          <a:ext cx="1344706" cy="9663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4"/>
  <sheetViews>
    <sheetView showGridLines="0" tabSelected="1" topLeftCell="A109" zoomScaleNormal="100" zoomScaleSheetLayoutView="70" zoomScalePageLayoutView="55" workbookViewId="0">
      <selection activeCell="B134" sqref="B134:B135"/>
    </sheetView>
  </sheetViews>
  <sheetFormatPr defaultColWidth="41.7109375" defaultRowHeight="15" x14ac:dyDescent="0.25"/>
  <cols>
    <col min="1" max="1" width="141.7109375" style="1" customWidth="1"/>
    <col min="2" max="2" width="45.85546875" style="1" customWidth="1"/>
    <col min="3" max="3" width="70.7109375" style="1" customWidth="1"/>
    <col min="4" max="4" width="41.7109375" style="2" customWidth="1"/>
    <col min="5" max="16384" width="41.7109375" style="1"/>
  </cols>
  <sheetData>
    <row r="1" spans="1:4" ht="84.75" customHeight="1" x14ac:dyDescent="0.25"/>
    <row r="2" spans="1:4" x14ac:dyDescent="0.25">
      <c r="A2" s="105" t="s">
        <v>0</v>
      </c>
      <c r="B2" s="106"/>
      <c r="C2" s="2"/>
      <c r="D2" s="1"/>
    </row>
    <row r="3" spans="1:4" x14ac:dyDescent="0.25">
      <c r="A3" s="107"/>
      <c r="B3" s="108"/>
      <c r="C3" s="3"/>
      <c r="D3" s="1"/>
    </row>
    <row r="4" spans="1:4" x14ac:dyDescent="0.25">
      <c r="A4" s="107"/>
      <c r="B4" s="108"/>
      <c r="C4" s="3"/>
      <c r="D4" s="1"/>
    </row>
    <row r="5" spans="1:4" x14ac:dyDescent="0.25">
      <c r="A5" s="107"/>
      <c r="B5" s="108"/>
      <c r="C5" s="3"/>
      <c r="D5" s="1"/>
    </row>
    <row r="6" spans="1:4" x14ac:dyDescent="0.25">
      <c r="A6" s="107"/>
      <c r="B6" s="108"/>
      <c r="C6" s="3"/>
      <c r="D6" s="1"/>
    </row>
    <row r="7" spans="1:4" x14ac:dyDescent="0.25">
      <c r="A7" s="109"/>
      <c r="B7" s="110"/>
      <c r="C7" s="3"/>
      <c r="D7" s="1"/>
    </row>
    <row r="8" spans="1:4" ht="23.25" customHeight="1" x14ac:dyDescent="0.25">
      <c r="A8" s="111" t="s">
        <v>1</v>
      </c>
      <c r="B8" s="111"/>
      <c r="C8" s="3"/>
      <c r="D8" s="1"/>
    </row>
    <row r="9" spans="1:4" ht="23.25" customHeight="1" x14ac:dyDescent="0.25">
      <c r="A9" s="111"/>
      <c r="B9" s="111"/>
      <c r="C9" s="3"/>
      <c r="D9" s="1"/>
    </row>
    <row r="10" spans="1:4" x14ac:dyDescent="0.25">
      <c r="A10" s="112" t="s">
        <v>2</v>
      </c>
      <c r="B10" s="113"/>
      <c r="C10" s="3"/>
      <c r="D10" s="1"/>
    </row>
    <row r="11" spans="1:4" x14ac:dyDescent="0.25">
      <c r="A11" s="4" t="s">
        <v>3</v>
      </c>
      <c r="B11" s="5"/>
      <c r="C11" s="3"/>
      <c r="D11" s="1"/>
    </row>
    <row r="12" spans="1:4" x14ac:dyDescent="0.25">
      <c r="A12" s="114" t="s">
        <v>4</v>
      </c>
      <c r="B12" s="115"/>
      <c r="C12" s="3"/>
      <c r="D12" s="1"/>
    </row>
    <row r="13" spans="1:4" x14ac:dyDescent="0.25">
      <c r="A13" s="6" t="s">
        <v>5</v>
      </c>
      <c r="B13" s="7"/>
      <c r="C13" s="3"/>
      <c r="D13" s="1"/>
    </row>
    <row r="14" spans="1:4" s="8" customFormat="1" x14ac:dyDescent="0.25">
      <c r="A14" s="116" t="s">
        <v>120</v>
      </c>
      <c r="B14" s="117"/>
      <c r="C14" s="3"/>
    </row>
    <row r="15" spans="1:4" s="8" customFormat="1" x14ac:dyDescent="0.25">
      <c r="A15" s="9" t="s">
        <v>6</v>
      </c>
      <c r="B15" s="10"/>
      <c r="C15" s="3"/>
    </row>
    <row r="16" spans="1:4" x14ac:dyDescent="0.25">
      <c r="A16" s="11" t="s">
        <v>7</v>
      </c>
      <c r="B16" s="11"/>
      <c r="C16" s="3"/>
      <c r="D16" s="1"/>
    </row>
    <row r="17" spans="1:4" x14ac:dyDescent="0.25">
      <c r="A17" s="114" t="s">
        <v>119</v>
      </c>
      <c r="B17" s="115"/>
      <c r="C17" s="3"/>
      <c r="D17" s="1"/>
    </row>
    <row r="18" spans="1:4" x14ac:dyDescent="0.25">
      <c r="A18" s="6"/>
      <c r="B18" s="7"/>
      <c r="C18" s="3"/>
      <c r="D18" s="1"/>
    </row>
    <row r="19" spans="1:4" s="14" customFormat="1" x14ac:dyDescent="0.25">
      <c r="A19" s="12" t="s">
        <v>8</v>
      </c>
      <c r="B19" s="13">
        <v>4837298.24</v>
      </c>
      <c r="C19" s="3"/>
    </row>
    <row r="20" spans="1:4" s="14" customFormat="1" x14ac:dyDescent="0.25">
      <c r="A20" s="15" t="s">
        <v>9</v>
      </c>
      <c r="B20" s="16">
        <v>0</v>
      </c>
      <c r="C20" s="3"/>
    </row>
    <row r="21" spans="1:4" s="14" customFormat="1" x14ac:dyDescent="0.25">
      <c r="A21" s="17"/>
      <c r="B21" s="18"/>
      <c r="C21" s="3"/>
    </row>
    <row r="22" spans="1:4" ht="26.25" x14ac:dyDescent="0.25">
      <c r="A22" s="96" t="s">
        <v>10</v>
      </c>
      <c r="B22" s="97"/>
      <c r="C22" s="3"/>
      <c r="D22" s="1"/>
    </row>
    <row r="23" spans="1:4" x14ac:dyDescent="0.25">
      <c r="A23" s="19" t="s">
        <v>124</v>
      </c>
      <c r="B23" s="20" t="s">
        <v>11</v>
      </c>
      <c r="C23" s="3"/>
      <c r="D23" s="1"/>
    </row>
    <row r="24" spans="1:4" x14ac:dyDescent="0.25">
      <c r="A24" s="21" t="s">
        <v>12</v>
      </c>
      <c r="B24" s="22"/>
      <c r="C24" s="3"/>
      <c r="D24" s="1"/>
    </row>
    <row r="25" spans="1:4" x14ac:dyDescent="0.25">
      <c r="A25" s="23" t="s">
        <v>13</v>
      </c>
      <c r="B25" s="24">
        <f>SUM(B26)</f>
        <v>776.28</v>
      </c>
      <c r="C25" s="3"/>
      <c r="D25" s="1"/>
    </row>
    <row r="26" spans="1:4" x14ac:dyDescent="0.25">
      <c r="A26" s="25" t="s">
        <v>14</v>
      </c>
      <c r="B26" s="95">
        <v>776.28</v>
      </c>
      <c r="C26" s="3"/>
      <c r="D26" s="1"/>
    </row>
    <row r="27" spans="1:4" x14ac:dyDescent="0.25">
      <c r="A27" s="23" t="s">
        <v>15</v>
      </c>
      <c r="B27" s="24">
        <f>SUM(B28:B32)</f>
        <v>18850238.249999996</v>
      </c>
      <c r="C27" s="3"/>
      <c r="D27" s="1"/>
    </row>
    <row r="28" spans="1:4" x14ac:dyDescent="0.25">
      <c r="A28" s="27" t="s">
        <v>16</v>
      </c>
      <c r="B28" s="26">
        <v>1961.79</v>
      </c>
      <c r="C28" s="3"/>
      <c r="D28" s="1"/>
    </row>
    <row r="29" spans="1:4" x14ac:dyDescent="0.25">
      <c r="A29" s="27" t="s">
        <v>17</v>
      </c>
      <c r="B29" s="26">
        <v>11422532.34</v>
      </c>
      <c r="C29" s="3"/>
      <c r="D29" s="1"/>
    </row>
    <row r="30" spans="1:4" x14ac:dyDescent="0.25">
      <c r="A30" s="27" t="s">
        <v>18</v>
      </c>
      <c r="B30" s="26">
        <v>5899988.25</v>
      </c>
      <c r="C30" s="3"/>
      <c r="D30" s="1"/>
    </row>
    <row r="31" spans="1:4" x14ac:dyDescent="0.25">
      <c r="A31" s="28" t="s">
        <v>19</v>
      </c>
      <c r="B31" s="26">
        <v>1459414.67</v>
      </c>
      <c r="C31" s="3"/>
      <c r="D31" s="1"/>
    </row>
    <row r="32" spans="1:4" x14ac:dyDescent="0.25">
      <c r="A32" s="28" t="s">
        <v>20</v>
      </c>
      <c r="B32" s="26">
        <v>66341.2</v>
      </c>
      <c r="C32" s="3"/>
      <c r="D32" s="1"/>
    </row>
    <row r="33" spans="1:5" x14ac:dyDescent="0.25">
      <c r="A33" s="23" t="s">
        <v>21</v>
      </c>
      <c r="B33" s="24">
        <f>SUM(B34)</f>
        <v>7013759.4299999997</v>
      </c>
      <c r="C33" s="3"/>
      <c r="D33" s="1"/>
    </row>
    <row r="34" spans="1:5" x14ac:dyDescent="0.25">
      <c r="A34" s="27" t="s">
        <v>22</v>
      </c>
      <c r="B34" s="26">
        <v>7013759.4299999997</v>
      </c>
      <c r="C34" s="3"/>
      <c r="D34" s="1"/>
    </row>
    <row r="35" spans="1:5" x14ac:dyDescent="0.25">
      <c r="A35" s="29" t="s">
        <v>23</v>
      </c>
      <c r="B35" s="24">
        <f>SUM(B25,B27,B33)</f>
        <v>25864773.959999997</v>
      </c>
      <c r="C35" s="3"/>
      <c r="D35" s="1"/>
    </row>
    <row r="36" spans="1:5" x14ac:dyDescent="0.25">
      <c r="A36" s="30"/>
      <c r="B36" s="31"/>
      <c r="C36" s="3"/>
      <c r="D36" s="1"/>
    </row>
    <row r="37" spans="1:5" x14ac:dyDescent="0.25">
      <c r="A37" s="21" t="s">
        <v>24</v>
      </c>
      <c r="B37" s="21"/>
      <c r="C37" s="3"/>
      <c r="D37" s="1"/>
    </row>
    <row r="38" spans="1:5" s="34" customFormat="1" x14ac:dyDescent="0.25">
      <c r="A38" s="32" t="s">
        <v>25</v>
      </c>
      <c r="B38" s="62">
        <f>SUM(B39)</f>
        <v>2211084.21</v>
      </c>
      <c r="C38" s="3"/>
    </row>
    <row r="39" spans="1:5" x14ac:dyDescent="0.25">
      <c r="A39" s="28" t="s">
        <v>26</v>
      </c>
      <c r="B39" s="95">
        <v>2211084.21</v>
      </c>
      <c r="C39" s="3"/>
      <c r="D39" s="1"/>
    </row>
    <row r="40" spans="1:5" s="35" customFormat="1" x14ac:dyDescent="0.25">
      <c r="A40" s="32" t="s">
        <v>27</v>
      </c>
      <c r="B40" s="62">
        <v>0</v>
      </c>
      <c r="C40" s="3"/>
      <c r="D40" s="1"/>
    </row>
    <row r="41" spans="1:5" s="35" customFormat="1" x14ac:dyDescent="0.25">
      <c r="A41" s="36" t="s">
        <v>28</v>
      </c>
      <c r="B41" s="62">
        <f>SUM(B42:B45)</f>
        <v>117946.98</v>
      </c>
      <c r="C41" s="37"/>
      <c r="D41" s="1"/>
      <c r="E41" s="38"/>
    </row>
    <row r="42" spans="1:5" x14ac:dyDescent="0.25">
      <c r="A42" s="27" t="s">
        <v>29</v>
      </c>
      <c r="B42" s="95">
        <v>35387.97</v>
      </c>
      <c r="C42" s="3"/>
      <c r="D42" s="1"/>
    </row>
    <row r="43" spans="1:5" x14ac:dyDescent="0.25">
      <c r="A43" s="27" t="s">
        <v>30</v>
      </c>
      <c r="B43" s="95">
        <v>73327.009999999995</v>
      </c>
      <c r="C43" s="3"/>
      <c r="D43" s="1"/>
    </row>
    <row r="44" spans="1:5" x14ac:dyDescent="0.25">
      <c r="A44" s="28" t="s">
        <v>31</v>
      </c>
      <c r="B44" s="95">
        <v>8824</v>
      </c>
      <c r="C44" s="3"/>
      <c r="D44" s="1"/>
    </row>
    <row r="45" spans="1:5" x14ac:dyDescent="0.25">
      <c r="A45" s="28" t="s">
        <v>32</v>
      </c>
      <c r="B45" s="95">
        <v>408</v>
      </c>
      <c r="C45" s="3"/>
      <c r="D45" s="1"/>
    </row>
    <row r="46" spans="1:5" s="34" customFormat="1" x14ac:dyDescent="0.25">
      <c r="A46" s="36" t="s">
        <v>33</v>
      </c>
      <c r="B46" s="62">
        <f>SUM(B47)</f>
        <v>58587.14</v>
      </c>
      <c r="C46" s="39"/>
      <c r="D46" s="1"/>
    </row>
    <row r="47" spans="1:5" x14ac:dyDescent="0.25">
      <c r="A47" s="28" t="s">
        <v>34</v>
      </c>
      <c r="B47" s="26">
        <v>58587.14</v>
      </c>
      <c r="C47" s="40"/>
      <c r="D47" s="1"/>
    </row>
    <row r="48" spans="1:5" s="35" customFormat="1" x14ac:dyDescent="0.25">
      <c r="A48" s="36" t="s">
        <v>35</v>
      </c>
      <c r="B48" s="33">
        <f>SUM(B49:B56)</f>
        <v>11020.99</v>
      </c>
      <c r="C48" s="41"/>
    </row>
    <row r="49" spans="1:3" s="44" customFormat="1" x14ac:dyDescent="0.25">
      <c r="A49" s="42" t="s">
        <v>36</v>
      </c>
      <c r="B49" s="26">
        <v>5101.12</v>
      </c>
      <c r="C49" s="43"/>
    </row>
    <row r="50" spans="1:3" s="44" customFormat="1" x14ac:dyDescent="0.25">
      <c r="A50" s="45" t="s">
        <v>37</v>
      </c>
      <c r="B50" s="26">
        <v>1060.5</v>
      </c>
      <c r="C50" s="43"/>
    </row>
    <row r="51" spans="1:3" s="44" customFormat="1" x14ac:dyDescent="0.25">
      <c r="A51" s="42" t="s">
        <v>38</v>
      </c>
      <c r="B51" s="26">
        <v>4826.55</v>
      </c>
      <c r="C51" s="43"/>
    </row>
    <row r="52" spans="1:3" s="44" customFormat="1" x14ac:dyDescent="0.25">
      <c r="A52" s="42" t="s">
        <v>39</v>
      </c>
      <c r="B52" s="26">
        <v>32.82</v>
      </c>
      <c r="C52" s="43"/>
    </row>
    <row r="53" spans="1:3" s="44" customFormat="1" x14ac:dyDescent="0.25">
      <c r="A53" s="42" t="s">
        <v>40</v>
      </c>
      <c r="B53" s="26"/>
      <c r="C53" s="43"/>
    </row>
    <row r="54" spans="1:3" s="44" customFormat="1" x14ac:dyDescent="0.25">
      <c r="A54" s="42" t="s">
        <v>41</v>
      </c>
      <c r="B54" s="26"/>
      <c r="C54" s="43"/>
    </row>
    <row r="55" spans="1:3" s="44" customFormat="1" x14ac:dyDescent="0.25">
      <c r="A55" s="42" t="s">
        <v>42</v>
      </c>
      <c r="B55" s="26"/>
      <c r="C55" s="43"/>
    </row>
    <row r="56" spans="1:3" s="44" customFormat="1" x14ac:dyDescent="0.25">
      <c r="A56" s="42" t="s">
        <v>121</v>
      </c>
      <c r="B56" s="26"/>
      <c r="C56" s="43"/>
    </row>
    <row r="57" spans="1:3" s="44" customFormat="1" x14ac:dyDescent="0.25">
      <c r="A57" s="46" t="s">
        <v>43</v>
      </c>
      <c r="B57" s="62">
        <f>SUM(B38,B40,B41,B46,B48)</f>
        <v>2398639.3200000003</v>
      </c>
      <c r="C57" s="48"/>
    </row>
    <row r="58" spans="1:3" s="44" customFormat="1" x14ac:dyDescent="0.25">
      <c r="A58" s="49"/>
      <c r="B58" s="50"/>
      <c r="C58" s="48"/>
    </row>
    <row r="59" spans="1:3" s="44" customFormat="1" x14ac:dyDescent="0.25">
      <c r="A59" s="51" t="s">
        <v>44</v>
      </c>
      <c r="B59" s="52"/>
      <c r="C59" s="48"/>
    </row>
    <row r="60" spans="1:3" s="35" customFormat="1" x14ac:dyDescent="0.25">
      <c r="A60" s="32" t="s">
        <v>45</v>
      </c>
      <c r="B60" s="33">
        <f>SUM(B61:B64)</f>
        <v>5414513.9900000002</v>
      </c>
      <c r="C60" s="53"/>
    </row>
    <row r="61" spans="1:3" s="54" customFormat="1" x14ac:dyDescent="0.25">
      <c r="A61" s="27" t="s">
        <v>46</v>
      </c>
      <c r="B61" s="26">
        <v>12410.66</v>
      </c>
      <c r="C61" s="48"/>
    </row>
    <row r="62" spans="1:3" s="54" customFormat="1" x14ac:dyDescent="0.25">
      <c r="A62" s="27" t="s">
        <v>47</v>
      </c>
      <c r="B62" s="26">
        <v>25564</v>
      </c>
      <c r="C62" s="48"/>
    </row>
    <row r="63" spans="1:3" s="54" customFormat="1" x14ac:dyDescent="0.25">
      <c r="A63" s="28" t="s">
        <v>48</v>
      </c>
      <c r="B63" s="26">
        <v>5370723.6200000001</v>
      </c>
      <c r="C63" s="48"/>
    </row>
    <row r="64" spans="1:3" s="54" customFormat="1" x14ac:dyDescent="0.25">
      <c r="A64" s="28" t="s">
        <v>49</v>
      </c>
      <c r="B64" s="26">
        <v>5815.71</v>
      </c>
      <c r="C64" s="48"/>
    </row>
    <row r="65" spans="1:5" s="44" customFormat="1" x14ac:dyDescent="0.25">
      <c r="A65" s="46" t="s">
        <v>50</v>
      </c>
      <c r="B65" s="33">
        <f>B60</f>
        <v>5414513.9900000002</v>
      </c>
      <c r="C65" s="48"/>
    </row>
    <row r="66" spans="1:5" s="57" customFormat="1" x14ac:dyDescent="0.25">
      <c r="A66" s="4"/>
      <c r="B66" s="55"/>
      <c r="C66" s="56"/>
    </row>
    <row r="67" spans="1:5" s="44" customFormat="1" x14ac:dyDescent="0.25">
      <c r="A67" s="58" t="s">
        <v>51</v>
      </c>
      <c r="B67" s="59"/>
      <c r="C67" s="60"/>
    </row>
    <row r="68" spans="1:5" s="35" customFormat="1" x14ac:dyDescent="0.25">
      <c r="A68" s="61" t="s">
        <v>52</v>
      </c>
      <c r="B68" s="62">
        <f>SUM(B69:B73)</f>
        <v>3032966.65</v>
      </c>
      <c r="C68" s="63"/>
    </row>
    <row r="69" spans="1:5" s="54" customFormat="1" x14ac:dyDescent="0.25">
      <c r="A69" s="27" t="s">
        <v>53</v>
      </c>
      <c r="B69" s="26">
        <v>798000.97</v>
      </c>
      <c r="C69" s="48"/>
    </row>
    <row r="70" spans="1:5" s="54" customFormat="1" x14ac:dyDescent="0.25">
      <c r="A70" s="27" t="s">
        <v>54</v>
      </c>
      <c r="B70" s="26">
        <v>0</v>
      </c>
      <c r="C70" s="48"/>
    </row>
    <row r="71" spans="1:5" s="54" customFormat="1" x14ac:dyDescent="0.25">
      <c r="A71" s="28" t="s">
        <v>55</v>
      </c>
      <c r="B71" s="26">
        <v>2199000</v>
      </c>
      <c r="C71" s="48"/>
    </row>
    <row r="72" spans="1:5" s="54" customFormat="1" x14ac:dyDescent="0.25">
      <c r="A72" s="28" t="s">
        <v>56</v>
      </c>
      <c r="B72" s="26">
        <v>35965.68</v>
      </c>
      <c r="C72" s="48"/>
    </row>
    <row r="73" spans="1:5" s="54" customFormat="1" x14ac:dyDescent="0.25">
      <c r="A73" s="28" t="s">
        <v>57</v>
      </c>
      <c r="B73" s="26">
        <v>0</v>
      </c>
      <c r="C73" s="48"/>
    </row>
    <row r="74" spans="1:5" s="44" customFormat="1" x14ac:dyDescent="0.25">
      <c r="A74" s="51" t="s">
        <v>58</v>
      </c>
      <c r="B74" s="64">
        <f>B68</f>
        <v>3032966.65</v>
      </c>
      <c r="C74" s="60"/>
    </row>
    <row r="75" spans="1:5" s="57" customFormat="1" x14ac:dyDescent="0.25">
      <c r="A75" s="4"/>
      <c r="B75" s="55"/>
      <c r="C75" s="56"/>
    </row>
    <row r="76" spans="1:5" s="44" customFormat="1" x14ac:dyDescent="0.25">
      <c r="A76" s="51" t="s">
        <v>59</v>
      </c>
      <c r="B76" s="65"/>
      <c r="C76" s="60"/>
    </row>
    <row r="77" spans="1:5" s="44" customFormat="1" x14ac:dyDescent="0.25">
      <c r="A77" s="51" t="s">
        <v>60</v>
      </c>
      <c r="B77" s="51"/>
      <c r="C77" s="66"/>
    </row>
    <row r="78" spans="1:5" s="44" customFormat="1" x14ac:dyDescent="0.25">
      <c r="A78" s="61" t="s">
        <v>61</v>
      </c>
      <c r="B78" s="67">
        <v>1155223.67</v>
      </c>
      <c r="C78" s="43"/>
    </row>
    <row r="79" spans="1:5" s="44" customFormat="1" x14ac:dyDescent="0.25">
      <c r="A79" s="49" t="s">
        <v>62</v>
      </c>
      <c r="B79" s="67">
        <v>1197486.3400000001</v>
      </c>
      <c r="C79" s="43"/>
    </row>
    <row r="80" spans="1:5" s="44" customFormat="1" x14ac:dyDescent="0.25">
      <c r="A80" s="49" t="s">
        <v>63</v>
      </c>
      <c r="B80" s="67">
        <v>1239389.1000000001</v>
      </c>
      <c r="C80" s="54"/>
      <c r="D80" s="54"/>
      <c r="E80" s="54"/>
    </row>
    <row r="81" spans="1:9" s="44" customFormat="1" x14ac:dyDescent="0.25">
      <c r="A81" s="61" t="s">
        <v>64</v>
      </c>
      <c r="B81" s="33"/>
      <c r="C81" s="54"/>
      <c r="D81" s="54"/>
      <c r="E81" s="54"/>
    </row>
    <row r="82" spans="1:9" s="44" customFormat="1" x14ac:dyDescent="0.25">
      <c r="A82" s="61" t="s">
        <v>65</v>
      </c>
      <c r="B82" s="67">
        <v>161796.07999999999</v>
      </c>
    </row>
    <row r="83" spans="1:9" s="44" customFormat="1" x14ac:dyDescent="0.25">
      <c r="A83" s="61" t="s">
        <v>66</v>
      </c>
      <c r="B83" s="33">
        <f>SUM(B84:B85)</f>
        <v>748128.27</v>
      </c>
      <c r="C83" s="57"/>
      <c r="D83" s="57"/>
      <c r="E83" s="57"/>
    </row>
    <row r="84" spans="1:9" s="44" customFormat="1" x14ac:dyDescent="0.25">
      <c r="A84" s="68" t="s">
        <v>67</v>
      </c>
      <c r="B84" s="69">
        <v>747676.05</v>
      </c>
    </row>
    <row r="85" spans="1:9" s="44" customFormat="1" x14ac:dyDescent="0.25">
      <c r="A85" s="68" t="s">
        <v>68</v>
      </c>
      <c r="B85" s="69">
        <v>452.22</v>
      </c>
      <c r="C85" s="35"/>
      <c r="D85" s="35"/>
      <c r="E85" s="35"/>
    </row>
    <row r="86" spans="1:9" s="44" customFormat="1" ht="30" x14ac:dyDescent="0.25">
      <c r="A86" s="61" t="s">
        <v>69</v>
      </c>
      <c r="B86" s="33">
        <v>0</v>
      </c>
      <c r="C86" s="54"/>
      <c r="D86" s="54"/>
      <c r="E86" s="54"/>
    </row>
    <row r="87" spans="1:9" s="44" customFormat="1" x14ac:dyDescent="0.25">
      <c r="A87" s="70" t="s">
        <v>70</v>
      </c>
      <c r="B87" s="33">
        <f>SUM(B88:B102)</f>
        <v>77972.7</v>
      </c>
      <c r="C87" s="54"/>
      <c r="D87" s="54"/>
      <c r="E87" s="54"/>
    </row>
    <row r="88" spans="1:9" s="44" customFormat="1" x14ac:dyDescent="0.25">
      <c r="A88" s="68" t="s">
        <v>71</v>
      </c>
      <c r="B88" s="118">
        <v>45295.73</v>
      </c>
      <c r="C88" s="54"/>
      <c r="D88" s="54"/>
      <c r="E88" s="54"/>
    </row>
    <row r="89" spans="1:9" s="44" customFormat="1" x14ac:dyDescent="0.25">
      <c r="A89" s="68" t="s">
        <v>72</v>
      </c>
      <c r="B89" s="118">
        <v>18152.150000000001</v>
      </c>
      <c r="C89" s="54"/>
      <c r="D89" s="54"/>
      <c r="E89" s="54"/>
    </row>
    <row r="90" spans="1:9" s="44" customFormat="1" x14ac:dyDescent="0.25">
      <c r="A90" s="68" t="s">
        <v>73</v>
      </c>
      <c r="B90" s="118">
        <v>2900</v>
      </c>
      <c r="C90" s="54"/>
      <c r="D90" s="54"/>
      <c r="E90" s="54"/>
      <c r="F90" s="54"/>
      <c r="G90" s="54"/>
      <c r="H90" s="54"/>
      <c r="I90" s="54"/>
    </row>
    <row r="91" spans="1:9" s="44" customFormat="1" x14ac:dyDescent="0.25">
      <c r="A91" s="68" t="s">
        <v>74</v>
      </c>
      <c r="B91" s="118">
        <v>4826.55</v>
      </c>
    </row>
    <row r="92" spans="1:9" s="44" customFormat="1" x14ac:dyDescent="0.25">
      <c r="A92" s="68" t="s">
        <v>75</v>
      </c>
      <c r="B92" s="118">
        <v>236.17</v>
      </c>
      <c r="C92" s="57"/>
      <c r="D92" s="57"/>
      <c r="E92" s="57"/>
    </row>
    <row r="93" spans="1:9" s="44" customFormat="1" x14ac:dyDescent="0.25">
      <c r="A93" s="68" t="s">
        <v>76</v>
      </c>
      <c r="B93" s="118"/>
    </row>
    <row r="94" spans="1:9" s="44" customFormat="1" x14ac:dyDescent="0.25">
      <c r="A94" s="68" t="s">
        <v>77</v>
      </c>
      <c r="B94" s="118"/>
    </row>
    <row r="95" spans="1:9" s="44" customFormat="1" x14ac:dyDescent="0.25">
      <c r="A95" s="68" t="s">
        <v>78</v>
      </c>
      <c r="B95" s="118"/>
    </row>
    <row r="96" spans="1:9" s="44" customFormat="1" x14ac:dyDescent="0.25">
      <c r="A96" s="68" t="s">
        <v>79</v>
      </c>
      <c r="B96" s="118"/>
    </row>
    <row r="97" spans="1:4" s="44" customFormat="1" x14ac:dyDescent="0.25">
      <c r="A97" s="68" t="s">
        <v>80</v>
      </c>
      <c r="B97" s="69">
        <v>500</v>
      </c>
      <c r="C97" s="43"/>
    </row>
    <row r="98" spans="1:4" s="44" customFormat="1" x14ac:dyDescent="0.25">
      <c r="A98" s="68" t="s">
        <v>81</v>
      </c>
      <c r="B98" s="69">
        <v>1145.23</v>
      </c>
      <c r="C98" s="43"/>
    </row>
    <row r="99" spans="1:4" s="44" customFormat="1" x14ac:dyDescent="0.25">
      <c r="A99" s="68" t="s">
        <v>82</v>
      </c>
      <c r="B99" s="69">
        <v>4916.87</v>
      </c>
      <c r="C99" s="43"/>
    </row>
    <row r="100" spans="1:4" s="44" customFormat="1" x14ac:dyDescent="0.25">
      <c r="A100" s="68" t="s">
        <v>83</v>
      </c>
      <c r="B100" s="69"/>
      <c r="C100" s="43"/>
    </row>
    <row r="101" spans="1:4" s="44" customFormat="1" x14ac:dyDescent="0.25">
      <c r="A101" s="68" t="s">
        <v>84</v>
      </c>
      <c r="B101" s="69"/>
      <c r="C101" s="43"/>
    </row>
    <row r="102" spans="1:4" s="44" customFormat="1" x14ac:dyDescent="0.25">
      <c r="A102" s="68" t="s">
        <v>122</v>
      </c>
      <c r="B102" s="69"/>
      <c r="C102" s="43"/>
    </row>
    <row r="103" spans="1:4" s="44" customFormat="1" x14ac:dyDescent="0.25">
      <c r="A103" s="4" t="s">
        <v>85</v>
      </c>
      <c r="B103" s="94">
        <f>SUM(B78,B79,B80,B81,B82,B83,B86,B87)</f>
        <v>4579996.16</v>
      </c>
      <c r="C103" s="43"/>
    </row>
    <row r="104" spans="1:4" s="44" customFormat="1" x14ac:dyDescent="0.25">
      <c r="A104" s="4"/>
      <c r="B104" s="71"/>
      <c r="C104" s="43"/>
    </row>
    <row r="105" spans="1:4" s="44" customFormat="1" x14ac:dyDescent="0.25">
      <c r="A105" s="51" t="s">
        <v>86</v>
      </c>
      <c r="B105" s="51"/>
      <c r="C105" s="48"/>
    </row>
    <row r="106" spans="1:4" s="54" customFormat="1" x14ac:dyDescent="0.25">
      <c r="A106" s="72" t="s">
        <v>87</v>
      </c>
      <c r="B106" s="26">
        <v>21084</v>
      </c>
      <c r="C106" s="48"/>
    </row>
    <row r="107" spans="1:4" s="54" customFormat="1" x14ac:dyDescent="0.25">
      <c r="A107" s="72" t="s">
        <v>88</v>
      </c>
      <c r="B107" s="69"/>
      <c r="C107" s="48"/>
    </row>
    <row r="108" spans="1:4" s="54" customFormat="1" x14ac:dyDescent="0.25">
      <c r="A108" s="72" t="s">
        <v>89</v>
      </c>
      <c r="B108" s="69"/>
      <c r="C108" s="48"/>
    </row>
    <row r="109" spans="1:4" s="54" customFormat="1" x14ac:dyDescent="0.25">
      <c r="A109" s="72" t="s">
        <v>90</v>
      </c>
      <c r="B109" s="69">
        <v>4480</v>
      </c>
      <c r="C109" s="48"/>
    </row>
    <row r="110" spans="1:4" s="54" customFormat="1" x14ac:dyDescent="0.25">
      <c r="A110" s="36" t="s">
        <v>91</v>
      </c>
      <c r="B110" s="73">
        <f>B106+B107+B108+B109</f>
        <v>25564</v>
      </c>
      <c r="C110" s="74"/>
    </row>
    <row r="111" spans="1:4" s="44" customFormat="1" ht="14.25" customHeight="1" x14ac:dyDescent="0.25">
      <c r="A111" s="4" t="s">
        <v>92</v>
      </c>
      <c r="B111" s="47">
        <f>B103+B110</f>
        <v>4605560.16</v>
      </c>
      <c r="C111" s="60"/>
      <c r="D111" s="75"/>
    </row>
    <row r="112" spans="1:4" s="44" customFormat="1" x14ac:dyDescent="0.25">
      <c r="A112" s="4"/>
      <c r="B112" s="50"/>
      <c r="C112" s="60"/>
    </row>
    <row r="113" spans="1:4" s="44" customFormat="1" x14ac:dyDescent="0.25">
      <c r="A113" s="58" t="s">
        <v>93</v>
      </c>
      <c r="B113" s="59"/>
      <c r="C113" s="60"/>
    </row>
    <row r="114" spans="1:4" s="44" customFormat="1" x14ac:dyDescent="0.25">
      <c r="A114" s="72" t="s">
        <v>94</v>
      </c>
      <c r="B114" s="50">
        <v>0</v>
      </c>
      <c r="C114" s="48"/>
    </row>
    <row r="115" spans="1:4" s="44" customFormat="1" x14ac:dyDescent="0.25">
      <c r="A115" s="72" t="s">
        <v>95</v>
      </c>
      <c r="B115" s="76">
        <v>0</v>
      </c>
      <c r="C115" s="2"/>
    </row>
    <row r="116" spans="1:4" s="44" customFormat="1" x14ac:dyDescent="0.25">
      <c r="A116" s="77" t="s">
        <v>96</v>
      </c>
      <c r="B116" s="78">
        <f>B114+B115</f>
        <v>0</v>
      </c>
      <c r="C116" s="2"/>
    </row>
    <row r="117" spans="1:4" s="80" customFormat="1" x14ac:dyDescent="0.25">
      <c r="A117" s="98"/>
      <c r="B117" s="98"/>
      <c r="C117" s="79"/>
    </row>
    <row r="118" spans="1:4" s="44" customFormat="1" x14ac:dyDescent="0.25">
      <c r="A118" s="21" t="s">
        <v>123</v>
      </c>
      <c r="B118" s="81"/>
      <c r="C118" s="40"/>
    </row>
    <row r="119" spans="1:4" s="84" customFormat="1" x14ac:dyDescent="0.25">
      <c r="A119" s="82" t="s">
        <v>97</v>
      </c>
      <c r="B119" s="83">
        <f>SUM(B120)</f>
        <v>149.94999999999999</v>
      </c>
      <c r="C119" s="39"/>
    </row>
    <row r="120" spans="1:4" x14ac:dyDescent="0.25">
      <c r="A120" s="27" t="s">
        <v>98</v>
      </c>
      <c r="B120" s="26">
        <v>149.94999999999999</v>
      </c>
      <c r="C120" s="40"/>
      <c r="D120" s="1"/>
    </row>
    <row r="121" spans="1:4" s="84" customFormat="1" x14ac:dyDescent="0.25">
      <c r="A121" s="82" t="s">
        <v>99</v>
      </c>
      <c r="B121" s="83">
        <f>SUM(B122:B126)</f>
        <v>19757080.219999999</v>
      </c>
      <c r="C121" s="39"/>
    </row>
    <row r="122" spans="1:4" x14ac:dyDescent="0.25">
      <c r="A122" s="27" t="s">
        <v>100</v>
      </c>
      <c r="B122" s="27">
        <v>0</v>
      </c>
      <c r="C122" s="40"/>
      <c r="D122" s="1"/>
    </row>
    <row r="123" spans="1:4" x14ac:dyDescent="0.25">
      <c r="A123" s="27" t="s">
        <v>101</v>
      </c>
      <c r="B123" s="27">
        <v>11470295.35</v>
      </c>
      <c r="C123" s="40"/>
      <c r="D123" s="1"/>
    </row>
    <row r="124" spans="1:4" x14ac:dyDescent="0.25">
      <c r="A124" s="27" t="s">
        <v>102</v>
      </c>
      <c r="B124" s="27">
        <v>6720966.5300000003</v>
      </c>
      <c r="C124" s="40"/>
      <c r="D124" s="1"/>
    </row>
    <row r="125" spans="1:4" x14ac:dyDescent="0.25">
      <c r="A125" s="28" t="s">
        <v>103</v>
      </c>
      <c r="B125" s="27">
        <v>1498388.64</v>
      </c>
      <c r="C125" s="40"/>
      <c r="D125" s="1"/>
    </row>
    <row r="126" spans="1:4" x14ac:dyDescent="0.25">
      <c r="A126" s="28" t="s">
        <v>104</v>
      </c>
      <c r="B126" s="27">
        <v>67429.7</v>
      </c>
      <c r="C126" s="3"/>
      <c r="D126" s="1"/>
    </row>
    <row r="127" spans="1:4" s="84" customFormat="1" x14ac:dyDescent="0.25">
      <c r="A127" s="82" t="s">
        <v>105</v>
      </c>
      <c r="B127" s="83">
        <f>B128</f>
        <v>3900622.95</v>
      </c>
      <c r="C127" s="39"/>
    </row>
    <row r="128" spans="1:4" x14ac:dyDescent="0.25">
      <c r="A128" s="27" t="s">
        <v>106</v>
      </c>
      <c r="B128" s="27">
        <v>3900622.95</v>
      </c>
      <c r="C128" s="40"/>
      <c r="D128" s="1"/>
    </row>
    <row r="129" spans="1:4" s="44" customFormat="1" x14ac:dyDescent="0.25">
      <c r="A129" s="77" t="s">
        <v>107</v>
      </c>
      <c r="B129" s="83">
        <f>SUM(B127,B121,B119)</f>
        <v>23657853.119999997</v>
      </c>
      <c r="C129" s="40"/>
    </row>
    <row r="130" spans="1:4" s="44" customFormat="1" x14ac:dyDescent="0.25">
      <c r="A130" s="77" t="s">
        <v>108</v>
      </c>
      <c r="B130" s="83">
        <f>(B35+B57)-(B111+B116)</f>
        <v>23657853.119999997</v>
      </c>
      <c r="C130" s="40"/>
    </row>
    <row r="131" spans="1:4" s="44" customFormat="1" x14ac:dyDescent="0.25">
      <c r="A131" s="85" t="s">
        <v>109</v>
      </c>
      <c r="B131" s="86"/>
      <c r="C131" s="87"/>
      <c r="D131" s="2"/>
    </row>
    <row r="132" spans="1:4" s="44" customFormat="1" x14ac:dyDescent="0.25">
      <c r="A132" s="88" t="s">
        <v>110</v>
      </c>
      <c r="B132" s="89"/>
      <c r="C132" s="87"/>
      <c r="D132" s="2"/>
    </row>
    <row r="133" spans="1:4" s="44" customFormat="1" x14ac:dyDescent="0.25">
      <c r="A133" s="90" t="s">
        <v>111</v>
      </c>
      <c r="B133" s="120">
        <v>441951.13</v>
      </c>
      <c r="C133" s="87"/>
      <c r="D133" s="2"/>
    </row>
    <row r="134" spans="1:4" s="44" customFormat="1" x14ac:dyDescent="0.25">
      <c r="A134" s="90" t="s">
        <v>112</v>
      </c>
      <c r="B134" s="120">
        <v>0</v>
      </c>
      <c r="C134" s="87"/>
      <c r="D134" s="2"/>
    </row>
    <row r="135" spans="1:4" s="44" customFormat="1" x14ac:dyDescent="0.25">
      <c r="A135" s="90" t="s">
        <v>113</v>
      </c>
      <c r="B135" s="120">
        <f>SUM(B136:B136)</f>
        <v>39051.99</v>
      </c>
      <c r="C135" s="87"/>
      <c r="D135" s="2"/>
    </row>
    <row r="136" spans="1:4" s="44" customFormat="1" x14ac:dyDescent="0.25">
      <c r="A136" s="91" t="s">
        <v>114</v>
      </c>
      <c r="B136" s="119">
        <f>32975.06+6076.93</f>
        <v>39051.99</v>
      </c>
      <c r="C136" s="87"/>
      <c r="D136" s="2"/>
    </row>
    <row r="137" spans="1:4" s="44" customFormat="1" x14ac:dyDescent="0.25">
      <c r="A137" s="88" t="s">
        <v>115</v>
      </c>
      <c r="B137" s="92">
        <f>B133+B134+B135</f>
        <v>481003.12</v>
      </c>
      <c r="C137" s="93"/>
      <c r="D137" s="2"/>
    </row>
    <row r="138" spans="1:4" s="44" customFormat="1" x14ac:dyDescent="0.25">
      <c r="A138" s="99" t="s">
        <v>116</v>
      </c>
      <c r="B138" s="100"/>
      <c r="C138" s="1"/>
      <c r="D138" s="2"/>
    </row>
    <row r="139" spans="1:4" s="44" customFormat="1" x14ac:dyDescent="0.25">
      <c r="A139" s="101"/>
      <c r="B139" s="102"/>
      <c r="C139" s="1"/>
      <c r="D139" s="2"/>
    </row>
    <row r="140" spans="1:4" s="44" customFormat="1" x14ac:dyDescent="0.25">
      <c r="A140" s="103"/>
      <c r="B140" s="104"/>
      <c r="C140" s="1"/>
      <c r="D140" s="2"/>
    </row>
    <row r="141" spans="1:4" x14ac:dyDescent="0.25">
      <c r="A141" s="44" t="s">
        <v>117</v>
      </c>
      <c r="B141" s="44"/>
    </row>
    <row r="142" spans="1:4" x14ac:dyDescent="0.25">
      <c r="A142" s="44"/>
      <c r="B142" s="44"/>
    </row>
    <row r="143" spans="1:4" x14ac:dyDescent="0.25">
      <c r="A143" s="44" t="s">
        <v>118</v>
      </c>
      <c r="B143" s="44"/>
    </row>
    <row r="144" spans="1:4" s="44" customFormat="1" x14ac:dyDescent="0.25">
      <c r="A144" s="1"/>
      <c r="B144" s="1"/>
      <c r="C144" s="1"/>
      <c r="D144" s="2"/>
    </row>
    <row r="154" spans="2:2" x14ac:dyDescent="0.25">
      <c r="B154" s="34"/>
    </row>
  </sheetData>
  <mergeCells count="9">
    <mergeCell ref="A22:B22"/>
    <mergeCell ref="A117:B117"/>
    <mergeCell ref="A138:B140"/>
    <mergeCell ref="A2:B7"/>
    <mergeCell ref="A8:B9"/>
    <mergeCell ref="A10:B10"/>
    <mergeCell ref="A12:B12"/>
    <mergeCell ref="A14:B14"/>
    <mergeCell ref="A17:B17"/>
  </mergeCells>
  <pageMargins left="0.51181102362204722" right="0.51181102362204722" top="0.78740157480314965" bottom="0.78740157480314965" header="0.31496062992125984" footer="0.31496062992125984"/>
  <pageSetup paperSize="9" scale="45" orientation="portrait" r:id="rId1"/>
  <rowBreaks count="1" manualBreakCount="1">
    <brk id="103" max="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10.2023</vt:lpstr>
      <vt:lpstr>'10.2023'!Area_de_impressao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Ailton.guimaraes</dc:creator>
  <cp:lastModifiedBy>maria.silva</cp:lastModifiedBy>
  <cp:lastPrinted>2023-04-26T15:03:58Z</cp:lastPrinted>
  <dcterms:created xsi:type="dcterms:W3CDTF">2023-04-26T15:03:40Z</dcterms:created>
  <dcterms:modified xsi:type="dcterms:W3CDTF">2023-11-29T19:44:17Z</dcterms:modified>
</cp:coreProperties>
</file>